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or Lisboa\Desktop\Arquivos\AGEVAP\4. CONTRATO\2023\Cobrança\RH-I\Produtos\"/>
    </mc:Choice>
  </mc:AlternateContent>
  <xr:revisionPtr revIDLastSave="0" documentId="8_{FD0DED94-F075-4E8C-8273-ED7E5048C1C7}" xr6:coauthVersionLast="47" xr6:coauthVersionMax="47" xr10:uidLastSave="{00000000-0000-0000-0000-000000000000}"/>
  <bookViews>
    <workbookView xWindow="-120" yWindow="-120" windowWidth="20730" windowHeight="11040" xr2:uid="{7EAC9349-384B-4797-923F-472573C981EC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I11" i="1"/>
  <c r="I13" i="1" s="1"/>
  <c r="F11" i="1"/>
  <c r="C13" i="1"/>
  <c r="D13" i="1"/>
  <c r="J11" i="1" l="1"/>
  <c r="F12" i="1"/>
  <c r="J12" i="1" s="1"/>
  <c r="B13" i="1"/>
  <c r="G13" i="1"/>
  <c r="J13" i="1" l="1"/>
  <c r="F13" i="1"/>
</calcChain>
</file>

<file path=xl/sharedStrings.xml><?xml version="1.0" encoding="utf-8"?>
<sst xmlns="http://schemas.openxmlformats.org/spreadsheetml/2006/main" count="31" uniqueCount="24">
  <si>
    <t>COBRANÇA E ARRECADAÇÃO NA REGIÃO HIDROGRÁFICA -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Baía da Ilha Grande</t>
  </si>
  <si>
    <t xml:space="preserve">Estimativa da Arrecadação, Arrecadado, Rendimentos de Aplicação Financeira e Desembolso </t>
  </si>
  <si>
    <t>Atualizado em: 28/12/2023</t>
  </si>
  <si>
    <t xml:space="preserve">Período </t>
  </si>
  <si>
    <t>Estimativa de Arrecadação Cobrança RH (R$) (1)</t>
  </si>
  <si>
    <t>Valor da Arrecadação Cobrança RH (R$)    (2)</t>
  </si>
  <si>
    <t>Rendimento Financeiro ou Outras Fontes Cobrança RH (R$) (3)</t>
  </si>
  <si>
    <t>Valor da Arrecadação e Rendimento Geração Energia (R$) (4)</t>
  </si>
  <si>
    <t>Arrecadação + Rendimento (R$) (5) = (2+3+4)</t>
  </si>
  <si>
    <t>Desembolso INEA (R$)       (6)</t>
  </si>
  <si>
    <t>Repasse Agevap (R$) (7)</t>
  </si>
  <si>
    <t>Total Desembolsado      (R$)                                (8)=(6+7)</t>
  </si>
  <si>
    <t>Eficiência do Desembolso (%) (9)=(8/5)</t>
  </si>
  <si>
    <t>-</t>
  </si>
  <si>
    <t>2020 *</t>
  </si>
  <si>
    <t>2021 *</t>
  </si>
  <si>
    <t>#</t>
  </si>
  <si>
    <t xml:space="preserve">Total </t>
  </si>
  <si>
    <t># Informação não disponível</t>
  </si>
  <si>
    <t>(1) Valores Retirados do Relatório de Cobrança do INEA</t>
  </si>
  <si>
    <t>(2, 3 e 4) Valores Retirados do site do INEA (Detalhamento da Subconta do FUNDRHI, atualizado em Setembro/2023)</t>
  </si>
  <si>
    <t>(6) Desembolso das ações executadas pelo INEA</t>
  </si>
  <si>
    <t>(7) Repasse do INEA das ações executadas pela AGEVAP</t>
  </si>
  <si>
    <t>* No valor do Desembolso pelo INEA constam os débitos de R$ 196.790,30 em 2020 e de R$ 68.918,30 em 2021 que referem-se aos valores executados, em função da Emenda Constitucional Nº 73/2019.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</si>
</sst>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left" vertical="center" indent="21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4" fontId="0" fillId="0" borderId="0" xfId="0" applyNumberFormat="1" applyAlignment="1">
      <alignment horizontal="center"/>
    </xf>
    <xf numFmtId="9" fontId="0" fillId="3" borderId="0" xfId="0" applyNumberFormat="1" applyFill="1"/>
    <xf numFmtId="9" fontId="1" fillId="4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251461</xdr:colOff>
      <xdr:row>0</xdr:row>
      <xdr:rowOff>45721</xdr:rowOff>
    </xdr:from>
    <xdr:to>
      <xdr:col>2</xdr:col>
      <xdr:colOff>655321</xdr:colOff>
      <xdr:row>1</xdr:row>
      <xdr:rowOff>155349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3575B1-8735-4BAA-80F3-8320A523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1" y="45721"/>
          <a:ext cx="2118360" cy="749708"/>
        </a:xfrm>
        <a:prstGeom prst="rect">
          <a:avLst/>
        </a:prstGeom>
      </xdr:spPr>
    </xdr:pic>
    <xdr:clientData/>
  </xdr:twoCellAnchor>
  <xdr:twoCellAnchor editAs="oneCell">
    <xdr:from>
      <xdr:col>8</xdr:col>
      <xdr:colOff>502921</xdr:colOff>
      <xdr:row>0</xdr:row>
      <xdr:rowOff>38100</xdr:rowOff>
    </xdr:from>
    <xdr:to>
      <xdr:col>9</xdr:col>
      <xdr:colOff>624841</xdr:colOff>
      <xdr:row>1</xdr:row>
      <xdr:rowOff>281016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0A5056F-441F-474E-A063-AC4467513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2541" y="38100"/>
          <a:ext cx="1584960" cy="882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77C7-D2E2-4DF7-AE8B-B800A319AECD}">
  <dimension ref="A1:AH61"/>
  <sheetViews>
    <sheetView tabSelected="1" zoomScale="85" zoomScaleNormal="85" workbookViewId="0">
      <selection activeCell="L15" sqref="L15:L17"/>
    </sheetView>
  </sheetViews>
  <sheetFormatPr defaultRowHeight="15"/>
  <cols>
    <col min="2" max="2" width="16.140625" customWidth="1"/>
    <col min="3" max="3" width="18.5703125" customWidth="1"/>
    <col min="4" max="4" width="16.5703125" customWidth="1"/>
    <col min="5" max="5" width="18.28515625" customWidth="1"/>
    <col min="6" max="6" width="17" customWidth="1"/>
    <col min="7" max="7" width="13.28515625" customWidth="1"/>
    <col min="8" max="8" width="13.7109375" customWidth="1"/>
    <col min="9" max="9" width="21.28515625" customWidth="1"/>
    <col min="10" max="10" width="15.5703125" customWidth="1"/>
  </cols>
  <sheetData>
    <row r="1" spans="1:20" ht="50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8.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8.9" customHeight="1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9.149999999999999" customHeight="1">
      <c r="A4" s="4"/>
      <c r="B4" s="4"/>
      <c r="C4" s="4"/>
      <c r="D4" s="4"/>
      <c r="E4" s="4"/>
      <c r="F4" s="4"/>
      <c r="G4" s="4"/>
      <c r="H4" s="9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7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.600000000000001" customHeight="1">
      <c r="A6" s="5">
        <v>2017</v>
      </c>
      <c r="B6" s="6">
        <v>494381.08</v>
      </c>
      <c r="C6" s="6">
        <v>534750.54</v>
      </c>
      <c r="D6" s="6">
        <v>27022.51</v>
      </c>
      <c r="E6" s="5" t="s">
        <v>13</v>
      </c>
      <c r="F6" s="6">
        <v>561773.05000000005</v>
      </c>
      <c r="G6" s="6">
        <v>24824.52</v>
      </c>
      <c r="H6" s="5"/>
      <c r="I6" s="6">
        <v>24824.52</v>
      </c>
      <c r="J6" s="7">
        <v>0.04</v>
      </c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8" customHeight="1">
      <c r="A7" s="5">
        <v>2018</v>
      </c>
      <c r="B7" s="6">
        <v>583459.76</v>
      </c>
      <c r="C7" s="6">
        <v>582548.06999999995</v>
      </c>
      <c r="D7" s="6">
        <v>236233.76</v>
      </c>
      <c r="E7" s="5" t="s">
        <v>13</v>
      </c>
      <c r="F7" s="6">
        <v>818781.83</v>
      </c>
      <c r="G7" s="6">
        <v>1001</v>
      </c>
      <c r="H7" s="6">
        <v>169500</v>
      </c>
      <c r="I7" s="6">
        <v>170501</v>
      </c>
      <c r="J7" s="7">
        <v>0.21</v>
      </c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6.149999999999999" customHeight="1">
      <c r="A8" s="5">
        <v>2019</v>
      </c>
      <c r="B8" s="6">
        <v>748186.75</v>
      </c>
      <c r="C8" s="6">
        <v>731919.56</v>
      </c>
      <c r="D8" s="6">
        <v>88466.89</v>
      </c>
      <c r="E8" s="5" t="s">
        <v>13</v>
      </c>
      <c r="F8" s="6">
        <v>820386.45</v>
      </c>
      <c r="G8" s="6">
        <v>37133.18</v>
      </c>
      <c r="H8" s="6">
        <v>1025033</v>
      </c>
      <c r="I8" s="6">
        <v>1062166.18</v>
      </c>
      <c r="J8" s="7">
        <v>1.29</v>
      </c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6.149999999999999" customHeight="1">
      <c r="A9" s="5" t="s">
        <v>14</v>
      </c>
      <c r="B9" s="6">
        <v>811835</v>
      </c>
      <c r="C9" s="6">
        <v>827918.85</v>
      </c>
      <c r="D9" s="6">
        <v>19542.419999999998</v>
      </c>
      <c r="E9" s="5" t="s">
        <v>13</v>
      </c>
      <c r="F9" s="6">
        <v>847461.27</v>
      </c>
      <c r="G9" s="6">
        <v>238433.37</v>
      </c>
      <c r="H9" s="6">
        <v>4209219.8899999997</v>
      </c>
      <c r="I9" s="6">
        <v>4447653.26</v>
      </c>
      <c r="J9" s="7">
        <v>5.25</v>
      </c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6.899999999999999" customHeight="1">
      <c r="A10" s="5" t="s">
        <v>15</v>
      </c>
      <c r="B10" s="6">
        <v>823286.17</v>
      </c>
      <c r="C10" s="6">
        <v>813131.59</v>
      </c>
      <c r="D10" s="6">
        <v>14275.73</v>
      </c>
      <c r="E10" s="5" t="s">
        <v>13</v>
      </c>
      <c r="F10" s="6">
        <v>827407.32</v>
      </c>
      <c r="G10" s="6">
        <v>109393.34</v>
      </c>
      <c r="H10" s="6">
        <v>841609.43</v>
      </c>
      <c r="I10" s="6">
        <v>951002.77</v>
      </c>
      <c r="J10" s="7">
        <v>1.1499999999999999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8" customHeight="1">
      <c r="A11" s="5">
        <v>2022</v>
      </c>
      <c r="B11" s="6">
        <v>890284.73</v>
      </c>
      <c r="C11" s="6">
        <v>851258.37</v>
      </c>
      <c r="D11" s="6">
        <v>27441.07</v>
      </c>
      <c r="E11" s="5" t="s">
        <v>13</v>
      </c>
      <c r="F11" s="6">
        <f>C11+D11</f>
        <v>878699.44</v>
      </c>
      <c r="G11" s="6">
        <v>69423.91</v>
      </c>
      <c r="H11" s="6">
        <v>966781.54</v>
      </c>
      <c r="I11" s="6">
        <f>G11+H11</f>
        <v>1036205.4500000001</v>
      </c>
      <c r="J11" s="7">
        <f>I11/F11</f>
        <v>1.1792490160230444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8" customHeight="1">
      <c r="A12" s="5">
        <v>2023</v>
      </c>
      <c r="B12" s="6">
        <v>920554.41</v>
      </c>
      <c r="C12" s="6">
        <v>696829.19</v>
      </c>
      <c r="D12" s="6">
        <v>14765.69</v>
      </c>
      <c r="E12" s="5" t="s">
        <v>13</v>
      </c>
      <c r="F12" s="6">
        <f>C12+D12</f>
        <v>711594.87999999989</v>
      </c>
      <c r="G12" s="13" t="s">
        <v>16</v>
      </c>
      <c r="H12" s="6">
        <v>849893.94</v>
      </c>
      <c r="I12" s="6">
        <v>849893.94</v>
      </c>
      <c r="J12" s="7">
        <f>I12/F12</f>
        <v>1.1943508362510984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24" customHeight="1">
      <c r="A13" s="12" t="s">
        <v>17</v>
      </c>
      <c r="B13" s="11">
        <f>SUM(B6:B12)</f>
        <v>5271987.9000000004</v>
      </c>
      <c r="C13" s="11">
        <f>SUM(C6:C12)</f>
        <v>5038356.17</v>
      </c>
      <c r="D13" s="11">
        <f>SUM(D6:D12)</f>
        <v>427748.07</v>
      </c>
      <c r="E13" s="10" t="s">
        <v>13</v>
      </c>
      <c r="F13" s="11">
        <f>SUM(F6:F12)</f>
        <v>5466104.2399999993</v>
      </c>
      <c r="G13" s="11">
        <f>SUM(G6:G11)</f>
        <v>480209.32000000007</v>
      </c>
      <c r="H13" s="11">
        <f>SUM(H7:H12)</f>
        <v>8062037.7999999989</v>
      </c>
      <c r="I13" s="11">
        <f>SUM(I6:I12)</f>
        <v>8542247.120000001</v>
      </c>
      <c r="J13" s="15">
        <f>(J6+J7+J8+J9+J10+J11+J12)/7</f>
        <v>1.4733714074677347</v>
      </c>
      <c r="K13" s="4"/>
      <c r="L13" s="14"/>
      <c r="M13" s="4"/>
      <c r="N13" s="4"/>
      <c r="O13" s="4"/>
      <c r="P13" s="4"/>
      <c r="Q13" s="4"/>
      <c r="R13" s="4"/>
      <c r="S13" s="4"/>
      <c r="T13" s="4"/>
    </row>
    <row r="14" spans="1:20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8" t="s">
        <v>18</v>
      </c>
      <c r="B15" s="8"/>
      <c r="C15" s="8"/>
      <c r="D15" s="8"/>
      <c r="E15" s="8"/>
      <c r="F15" s="8"/>
      <c r="G15" s="8"/>
      <c r="H15" s="8"/>
      <c r="I15" s="8"/>
      <c r="J15" s="8"/>
      <c r="K15" s="8"/>
      <c r="M15" s="4"/>
      <c r="N15" s="4"/>
      <c r="O15" s="4"/>
      <c r="P15" s="4"/>
      <c r="Q15" s="4"/>
      <c r="R15" s="4"/>
      <c r="S15" s="4"/>
      <c r="T15" s="4"/>
    </row>
    <row r="16" spans="1:20">
      <c r="A16" s="8" t="s">
        <v>19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4"/>
      <c r="M16" s="4"/>
      <c r="N16" s="4"/>
      <c r="O16" s="4"/>
      <c r="P16" s="4"/>
      <c r="Q16" s="4"/>
      <c r="R16" s="4"/>
      <c r="S16" s="4"/>
      <c r="T16" s="4"/>
    </row>
    <row r="17" spans="1:34">
      <c r="A17" s="8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4"/>
      <c r="M17" s="4"/>
      <c r="N17" s="4"/>
      <c r="O17" s="4"/>
      <c r="P17" s="4"/>
      <c r="Q17" s="4"/>
      <c r="R17" s="4"/>
      <c r="S17" s="4"/>
      <c r="T17" s="4"/>
    </row>
    <row r="18" spans="1:34">
      <c r="A18" s="8" t="s">
        <v>21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4"/>
      <c r="M18" s="4"/>
      <c r="N18" s="4"/>
      <c r="O18" s="4"/>
      <c r="P18" s="4"/>
      <c r="Q18" s="4"/>
      <c r="R18" s="4"/>
      <c r="S18" s="4"/>
      <c r="T18" s="4"/>
    </row>
    <row r="19" spans="1:34">
      <c r="A19" s="8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4"/>
      <c r="M19" s="4"/>
      <c r="N19" s="4"/>
      <c r="O19" s="4"/>
      <c r="P19" s="4"/>
      <c r="Q19" s="4"/>
      <c r="R19" s="4"/>
      <c r="S19" s="4"/>
      <c r="T19" s="4"/>
    </row>
    <row r="20" spans="1:34">
      <c r="A20" s="8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3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4:34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4:34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4:34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4:34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4:34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4:34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4:34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4:34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4:34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4:34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4:34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4:34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4:34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</sheetData>
  <mergeCells count="2">
    <mergeCell ref="A1:J1"/>
    <mergeCell ref="A3:J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Michaella Macedo Leitão</dc:creator>
  <cp:keywords/>
  <dc:description/>
  <cp:lastModifiedBy/>
  <cp:revision/>
  <dcterms:created xsi:type="dcterms:W3CDTF">2023-12-21T11:48:50Z</dcterms:created>
  <dcterms:modified xsi:type="dcterms:W3CDTF">2024-01-15T16:23:29Z</dcterms:modified>
  <cp:category/>
  <cp:contentStatus/>
</cp:coreProperties>
</file>